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 Gill\Box\RRVC\Sub-Committees\Long Paddock Drives\2026 Darling River Run\"/>
    </mc:Choice>
  </mc:AlternateContent>
  <xr:revisionPtr revIDLastSave="0" documentId="8_{4411D979-BA77-43E0-B570-9ED7BC59FF42}" xr6:coauthVersionLast="47" xr6:coauthVersionMax="47" xr10:uidLastSave="{00000000-0000-0000-0000-000000000000}"/>
  <bookViews>
    <workbookView xWindow="-108" yWindow="-108" windowWidth="23256" windowHeight="12456" xr2:uid="{330B90B5-BAD5-4408-9222-A923FA70AC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49" i="1"/>
  <c r="O43" i="1"/>
  <c r="N43" i="1"/>
  <c r="D48" i="1" s="1"/>
  <c r="M43" i="1"/>
  <c r="E43" i="1"/>
  <c r="F42" i="1"/>
  <c r="H42" i="1" s="1"/>
  <c r="F41" i="1"/>
  <c r="H41" i="1" s="1"/>
  <c r="F40" i="1"/>
  <c r="H40" i="1" s="1"/>
  <c r="H39" i="1"/>
  <c r="F39" i="1"/>
  <c r="H38" i="1"/>
  <c r="F38" i="1"/>
  <c r="H37" i="1"/>
  <c r="F37" i="1"/>
  <c r="H36" i="1"/>
  <c r="F36" i="1"/>
  <c r="F35" i="1"/>
  <c r="H35" i="1" s="1"/>
  <c r="F34" i="1"/>
  <c r="H34" i="1" s="1"/>
  <c r="F33" i="1"/>
  <c r="H33" i="1" s="1"/>
  <c r="F32" i="1"/>
  <c r="H32" i="1" s="1"/>
  <c r="H31" i="1"/>
  <c r="F31" i="1"/>
  <c r="H30" i="1"/>
  <c r="F30" i="1"/>
  <c r="H29" i="1"/>
  <c r="F29" i="1"/>
  <c r="H28" i="1"/>
  <c r="F28" i="1"/>
  <c r="F27" i="1"/>
  <c r="H27" i="1" s="1"/>
  <c r="F26" i="1"/>
  <c r="H26" i="1" s="1"/>
  <c r="F25" i="1"/>
  <c r="H25" i="1" s="1"/>
  <c r="F24" i="1"/>
  <c r="H24" i="1" s="1"/>
  <c r="H23" i="1"/>
  <c r="F23" i="1"/>
  <c r="H22" i="1"/>
  <c r="F22" i="1"/>
  <c r="H21" i="1"/>
  <c r="F21" i="1"/>
  <c r="H20" i="1"/>
  <c r="F20" i="1"/>
  <c r="F19" i="1"/>
  <c r="H19" i="1" s="1"/>
  <c r="F18" i="1"/>
  <c r="H18" i="1" s="1"/>
  <c r="F17" i="1"/>
  <c r="H17" i="1" s="1"/>
  <c r="F16" i="1"/>
  <c r="H16" i="1" s="1"/>
  <c r="H15" i="1"/>
  <c r="F15" i="1"/>
  <c r="H14" i="1"/>
  <c r="F14" i="1"/>
  <c r="H13" i="1"/>
  <c r="F13" i="1"/>
  <c r="H12" i="1"/>
  <c r="F12" i="1"/>
  <c r="F11" i="1"/>
  <c r="H11" i="1" s="1"/>
  <c r="F10" i="1"/>
  <c r="H10" i="1" s="1"/>
  <c r="F9" i="1"/>
  <c r="H9" i="1" s="1"/>
  <c r="F8" i="1"/>
  <c r="H8" i="1" s="1"/>
  <c r="H7" i="1"/>
  <c r="F7" i="1"/>
  <c r="H6" i="1"/>
  <c r="F6" i="1"/>
  <c r="H5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H4" i="1"/>
  <c r="F4" i="1"/>
  <c r="A4" i="1"/>
  <c r="F3" i="1"/>
  <c r="H3" i="1" s="1"/>
  <c r="H43" i="1" l="1"/>
  <c r="V43" i="1" l="1"/>
  <c r="D47" i="1"/>
  <c r="D51" i="1" s="1"/>
  <c r="D54" i="1" s="1"/>
  <c r="D55" i="1" s="1"/>
  <c r="D56" i="1" s="1"/>
</calcChain>
</file>

<file path=xl/sharedStrings.xml><?xml version="1.0" encoding="utf-8"?>
<sst xmlns="http://schemas.openxmlformats.org/spreadsheetml/2006/main" count="448" uniqueCount="131">
  <si>
    <t>Darling River Run LPD</t>
  </si>
  <si>
    <t>Limited to 12 rigs</t>
  </si>
  <si>
    <t>Means Unsealed Road</t>
  </si>
  <si>
    <t xml:space="preserve">Day
Count </t>
  </si>
  <si>
    <t xml:space="preserve"> Day and Date</t>
  </si>
  <si>
    <t>Trip - From</t>
  </si>
  <si>
    <t>Trip - To</t>
  </si>
  <si>
    <t>Klms</t>
  </si>
  <si>
    <t>Litres</t>
  </si>
  <si>
    <t>Cost</t>
  </si>
  <si>
    <t>Fuel Cost</t>
  </si>
  <si>
    <t>Actual Locn</t>
  </si>
  <si>
    <t>GPS</t>
  </si>
  <si>
    <t>Break</t>
  </si>
  <si>
    <t>Event</t>
  </si>
  <si>
    <r>
      <t xml:space="preserve">Cost 
</t>
    </r>
    <r>
      <rPr>
        <b/>
        <sz val="8"/>
        <color indexed="10"/>
        <rFont val="Arial"/>
        <family val="2"/>
      </rPr>
      <t>2 POB</t>
    </r>
  </si>
  <si>
    <t>Estimated Site Cost
2024</t>
  </si>
  <si>
    <t>Grocery Costs</t>
  </si>
  <si>
    <t>Laundry</t>
  </si>
  <si>
    <t>Toilet</t>
  </si>
  <si>
    <t>Power</t>
  </si>
  <si>
    <t>Showers</t>
  </si>
  <si>
    <t>Water</t>
  </si>
  <si>
    <t xml:space="preserve">Dump Point  </t>
  </si>
  <si>
    <t>Camps Pendium</t>
  </si>
  <si>
    <t>General Comments</t>
  </si>
  <si>
    <t>Brisbane</t>
  </si>
  <si>
    <t>Aratula</t>
  </si>
  <si>
    <t>Aratula Hotel
6841 Cunningham H/way, Aratula</t>
  </si>
  <si>
    <t>27 59 20 S / 152 32 32 E</t>
  </si>
  <si>
    <t>Dinner at Hotel &amp; First night briefing</t>
  </si>
  <si>
    <t>N</t>
  </si>
  <si>
    <t>Y</t>
  </si>
  <si>
    <t xml:space="preserve">Qld </t>
  </si>
  <si>
    <t>Yelarbon</t>
  </si>
  <si>
    <t>Yelarbon Recreation Ground
27 Wyemo St, Yelarbon</t>
  </si>
  <si>
    <t>28 34 34 S / 150 45 24 E</t>
  </si>
  <si>
    <t>Qld</t>
  </si>
  <si>
    <t>Collarenebri</t>
  </si>
  <si>
    <t>Primitive Campground
Gwydir Highway, Collarenebri</t>
  </si>
  <si>
    <t>29 32 56 S / 148 34 55 E</t>
  </si>
  <si>
    <t>NSW</t>
  </si>
  <si>
    <t>Brewarrina</t>
  </si>
  <si>
    <t>Beds on the Barwon Camp
Burban St, Brewarrina</t>
  </si>
  <si>
    <t>29 58 28 S / 146 52 31 E</t>
  </si>
  <si>
    <t>Dump Point in town</t>
  </si>
  <si>
    <t>Bourke</t>
  </si>
  <si>
    <t>Kidman's Camp 02 6872 1612 / 6 kms N of Info Centre - Mitchell Hwy</t>
  </si>
  <si>
    <t>30 02 41 S / 145 57 26 E</t>
  </si>
  <si>
    <t>Dining &amp; poetry</t>
  </si>
  <si>
    <t>Trilby Station
Louth area</t>
  </si>
  <si>
    <t>Trilby Station Farmstay
Louth Tilpa Road Louth area
26km SW Louth</t>
  </si>
  <si>
    <t>30 37 16 S / 144 55 37 E</t>
  </si>
  <si>
    <t>Shindys Inn Louth</t>
  </si>
  <si>
    <t>Bourke
125 kms dirt</t>
  </si>
  <si>
    <t>Tilpa</t>
  </si>
  <si>
    <t>Tilpa Flats (opposite Hotel)
Tilpa-Tonga Road, Tilpa</t>
  </si>
  <si>
    <t>30 56 07 S / 144 24 57 E</t>
  </si>
  <si>
    <t>Donation at Hotel</t>
  </si>
  <si>
    <t>Wilcannia</t>
  </si>
  <si>
    <t>Warrawong on the Darling
Barrier H/way, Wilcannia</t>
  </si>
  <si>
    <t>31 34 03 S / 143 23 39 E</t>
  </si>
  <si>
    <t>Lake Pamamaroo</t>
  </si>
  <si>
    <t>Lake Pamamaroo Campsites
Main Weir Road, Menindee</t>
  </si>
  <si>
    <t>32 18 59 S / 142 27 58 E</t>
  </si>
  <si>
    <t>Broken Hill118 km Bitumen</t>
  </si>
  <si>
    <t>Memindee</t>
  </si>
  <si>
    <t>Copi Hollow Caravan Park
Steve Hutton Drive, Menindee</t>
  </si>
  <si>
    <t>32 16 08 S / 142 23 15 E</t>
  </si>
  <si>
    <t>Pooncarie</t>
  </si>
  <si>
    <t>Pooncarie Multi-purpose Park
Wakefield Oval
Off Cemetery Rd, Pooncarie</t>
  </si>
  <si>
    <t>33 22 49 S / 142 33 53 E</t>
  </si>
  <si>
    <t>Wentworth</t>
  </si>
  <si>
    <t>Willow Bend V/Pk
14-16 Darling St, Wentworth
03 50273213</t>
  </si>
  <si>
    <t>34 06 36 S / 141 55 12 E</t>
  </si>
  <si>
    <t>Willow Bend V/Pk
14-16 Darling St, Wentworth
03 50273214</t>
  </si>
  <si>
    <t>Willow Bend V/Pk
14-16 Darling St, Wentworth
03 50273215</t>
  </si>
  <si>
    <t>Balranald</t>
  </si>
  <si>
    <t>Balranald RV Stop
83 Market St, Balranald</t>
  </si>
  <si>
    <t>34 38 21 S / 143 33 52 E</t>
  </si>
  <si>
    <t>Darlington Point</t>
  </si>
  <si>
    <t>Darlington Point Riverside Van Park
Kidman Way, Darlington Point</t>
  </si>
  <si>
    <t>34 34 05 S / 146 00 15 E</t>
  </si>
  <si>
    <t>Dump Point in Lions park</t>
  </si>
  <si>
    <t>Altina Wildlife Park</t>
  </si>
  <si>
    <t>Condobolin</t>
  </si>
  <si>
    <t>River View Caravan Park
1 Diggers Avenue Condobolin</t>
  </si>
  <si>
    <t>33 05 40 S / 147 08 50 E</t>
  </si>
  <si>
    <t xml:space="preserve">NSW </t>
  </si>
  <si>
    <t xml:space="preserve">Trangie </t>
  </si>
  <si>
    <t>Trangie Caravan Park 
38 Goan St Trangie</t>
  </si>
  <si>
    <t>32 02 00 S / 147 58 36 E</t>
  </si>
  <si>
    <t>Trangie</t>
  </si>
  <si>
    <t>Gulargambone</t>
  </si>
  <si>
    <t>Gulargambone Caravan Park
17 Skuthorpe St Gulargambone</t>
  </si>
  <si>
    <t>31 19 51 S / 148 28 12 E</t>
  </si>
  <si>
    <t>Galah Sculptures; 2828 Café; Street Murals
Macquarie Wetlands</t>
  </si>
  <si>
    <t>Narrabri</t>
  </si>
  <si>
    <t>Narrabri Showground
Wukuwa St Narrabri</t>
  </si>
  <si>
    <t>30 20 19 S  / 149 45 48 E</t>
  </si>
  <si>
    <t>Tingha</t>
  </si>
  <si>
    <t>Tingha Gems Caravan Park
91 Swimming Pool Rd, Tingha</t>
  </si>
  <si>
    <t>29 56 45 S / 151 12 58 E</t>
  </si>
  <si>
    <t>Wing Hing Long Museum
Moredun Ponds
Green Valley Farm</t>
  </si>
  <si>
    <t>Texas</t>
  </si>
  <si>
    <t>Dumaresq River Camp area
Dumaresq Crossing Road, Texas</t>
  </si>
  <si>
    <t>28 52 03 S / 151 09 51 E</t>
  </si>
  <si>
    <t>QLD</t>
  </si>
  <si>
    <t>Texas Heritage centre, Rabbit works</t>
  </si>
  <si>
    <t>Sandy Creek Pub</t>
  </si>
  <si>
    <t>Sandy Creek Pub
345 Sandy Creek Rd Allan</t>
  </si>
  <si>
    <t>28 11 01 S / 151 56 48 E</t>
  </si>
  <si>
    <t>Support the hotel</t>
  </si>
  <si>
    <t>SUMMARY</t>
  </si>
  <si>
    <t>ESTIMATED COSTS</t>
  </si>
  <si>
    <t>Fuel</t>
  </si>
  <si>
    <t>20 litres/100km</t>
  </si>
  <si>
    <t>Site Fees</t>
  </si>
  <si>
    <t>Estimate only - could be higher</t>
  </si>
  <si>
    <t>Tours/events</t>
  </si>
  <si>
    <t>Not all are compulsory</t>
  </si>
  <si>
    <t>Housekeeping</t>
  </si>
  <si>
    <t>$175 per week -groceries in regional areas are dearer</t>
  </si>
  <si>
    <t>Sub Total</t>
  </si>
  <si>
    <t>Spending</t>
  </si>
  <si>
    <t>Estimate only - Incl souvenirs/other sightseeing etc</t>
  </si>
  <si>
    <t>Eating Out</t>
  </si>
  <si>
    <t>Estimate only - $100 per week</t>
  </si>
  <si>
    <t xml:space="preserve">Contingency </t>
  </si>
  <si>
    <t>Allow 20% for Repairs/Car Service etc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</si>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</sst>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&quot;$&quot;#,##0.00"/>
    <numFmt numFmtId="166" formatCode="&quot;$&quot;#,##0"/>
  </numFmts>
  <fonts count="17" x14ac:knownFonts="1">
    <font>
      <sz val="10"/>
      <color theme="1"/>
      <name val="Arial"/>
      <family val="2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rgb="FF0000FF"/>
      <name val="Arial"/>
      <family val="2"/>
    </font>
    <font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ptos Narrow"/>
      <family val="2"/>
      <scheme val="minor"/>
    </font>
    <font>
      <b/>
      <sz val="10"/>
      <color rgb="FF0000FF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rgb="FF0000FF"/>
      <name val="Aptos Narrow"/>
      <family val="2"/>
      <scheme val="minor"/>
    </font>
    <font>
      <b/>
      <sz val="12"/>
      <color rgb="FF0000FF"/>
      <name val="Aptos Narrow"/>
      <family val="2"/>
      <scheme val="minor"/>
    </font>
    <font>
      <sz val="12"/>
      <color rgb="FF0000FF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6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6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6" borderId="2" xfId="0" applyNumberFormat="1" applyFont="1" applyFill="1" applyBorder="1" applyAlignment="1">
      <alignment horizontal="center" vertical="center" wrapText="1"/>
    </xf>
    <xf numFmtId="166" fontId="7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6" fontId="5" fillId="0" borderId="2" xfId="0" applyNumberFormat="1" applyFont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6" fontId="5" fillId="6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left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5" fillId="3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1" fontId="10" fillId="0" borderId="4" xfId="0" applyNumberFormat="1" applyFont="1" applyBorder="1" applyAlignment="1">
      <alignment vertical="center"/>
    </xf>
    <xf numFmtId="0" fontId="10" fillId="6" borderId="4" xfId="0" applyFont="1" applyFill="1" applyBorder="1" applyAlignment="1">
      <alignment horizontal="left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wrapText="1"/>
    </xf>
    <xf numFmtId="0" fontId="10" fillId="6" borderId="4" xfId="0" applyFont="1" applyFill="1" applyBorder="1"/>
    <xf numFmtId="0" fontId="11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6" fontId="16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166" fontId="16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B8C5-EA49-413A-AA5B-EE138A4F2832}">
  <dimension ref="A1:Y57"/>
  <sheetViews>
    <sheetView tabSelected="1" workbookViewId="0">
      <selection activeCell="B1" sqref="B1"/>
    </sheetView>
  </sheetViews>
  <sheetFormatPr defaultRowHeight="13.2" x14ac:dyDescent="0.25"/>
  <cols>
    <col min="1" max="1" width="6.109375" customWidth="1"/>
    <col min="2" max="2" width="18.88671875" bestFit="1" customWidth="1"/>
    <col min="3" max="3" width="15" customWidth="1"/>
    <col min="4" max="4" width="13.33203125" customWidth="1"/>
    <col min="5" max="5" width="5" style="3" customWidth="1"/>
    <col min="6" max="6" width="3.6640625" customWidth="1"/>
    <col min="7" max="7" width="4.33203125" bestFit="1" customWidth="1"/>
    <col min="8" max="8" width="9.109375" bestFit="1" customWidth="1"/>
    <col min="9" max="9" width="23.88671875" customWidth="1"/>
    <col min="10" max="10" width="18" customWidth="1"/>
    <col min="11" max="11" width="9.33203125" customWidth="1"/>
    <col min="12" max="12" width="10.33203125" style="3" customWidth="1"/>
    <col min="13" max="13" width="6.6640625" customWidth="1"/>
    <col min="14" max="14" width="7.5546875" customWidth="1"/>
    <col min="15" max="15" width="5.88671875" customWidth="1"/>
    <col min="16" max="16" width="3.109375" customWidth="1"/>
    <col min="17" max="17" width="2.44140625" customWidth="1"/>
    <col min="18" max="18" width="2.33203125" customWidth="1"/>
    <col min="19" max="19" width="2.88671875" customWidth="1"/>
    <col min="20" max="20" width="2.5546875" customWidth="1"/>
    <col min="21" max="21" width="2.88671875" customWidth="1"/>
    <col min="22" max="22" width="5" customWidth="1"/>
    <col min="23" max="23" width="4.33203125" customWidth="1"/>
    <col min="24" max="24" width="18.109375" customWidth="1"/>
  </cols>
  <sheetData>
    <row r="1" spans="1:25" ht="48.6" customHeight="1" thickBot="1" x14ac:dyDescent="0.3">
      <c r="C1" s="1" t="s">
        <v>0</v>
      </c>
      <c r="D1" s="1"/>
      <c r="E1" s="1"/>
      <c r="F1" s="1"/>
      <c r="G1" s="1"/>
      <c r="H1" s="1"/>
      <c r="J1" s="2" t="s">
        <v>1</v>
      </c>
      <c r="K1" s="2"/>
      <c r="N1" s="4" t="s">
        <v>2</v>
      </c>
    </row>
    <row r="2" spans="1:25" ht="57" thickBot="1" x14ac:dyDescent="0.3">
      <c r="A2" s="5" t="s">
        <v>3</v>
      </c>
      <c r="B2" s="5" t="s">
        <v>4</v>
      </c>
      <c r="C2" s="5" t="s">
        <v>5</v>
      </c>
      <c r="D2" s="5" t="s">
        <v>6</v>
      </c>
      <c r="E2" s="6" t="s">
        <v>7</v>
      </c>
      <c r="F2" s="6" t="s">
        <v>8</v>
      </c>
      <c r="G2" s="7" t="s">
        <v>9</v>
      </c>
      <c r="H2" s="6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8" t="s">
        <v>17</v>
      </c>
      <c r="P2" s="9" t="s">
        <v>18</v>
      </c>
      <c r="Q2" s="9" t="s">
        <v>19</v>
      </c>
      <c r="R2" s="9" t="s">
        <v>20</v>
      </c>
      <c r="S2" s="9" t="s">
        <v>21</v>
      </c>
      <c r="T2" s="9" t="s">
        <v>22</v>
      </c>
      <c r="U2" s="9" t="s">
        <v>23</v>
      </c>
      <c r="V2" s="10" t="s">
        <v>24</v>
      </c>
      <c r="W2" s="10"/>
      <c r="X2" s="11" t="s">
        <v>25</v>
      </c>
    </row>
    <row r="3" spans="1:25" ht="30" customHeight="1" x14ac:dyDescent="0.25">
      <c r="A3" s="12">
        <v>1</v>
      </c>
      <c r="B3" s="13">
        <v>46125</v>
      </c>
      <c r="C3" s="14" t="s">
        <v>26</v>
      </c>
      <c r="D3" s="14" t="s">
        <v>27</v>
      </c>
      <c r="E3" s="15">
        <v>91</v>
      </c>
      <c r="F3" s="16">
        <f>SUM(E3)*0.2</f>
        <v>18.2</v>
      </c>
      <c r="G3" s="17">
        <v>2.5</v>
      </c>
      <c r="H3" s="18">
        <f>SUM(F3)*G3</f>
        <v>45.5</v>
      </c>
      <c r="I3" s="19" t="s">
        <v>28</v>
      </c>
      <c r="J3" s="19" t="s">
        <v>29</v>
      </c>
      <c r="K3" s="19"/>
      <c r="L3" s="20" t="s">
        <v>30</v>
      </c>
      <c r="M3" s="21"/>
      <c r="N3" s="22">
        <v>0</v>
      </c>
      <c r="O3" s="22"/>
      <c r="P3" s="23" t="s">
        <v>31</v>
      </c>
      <c r="Q3" s="23" t="s">
        <v>32</v>
      </c>
      <c r="R3" s="23" t="s">
        <v>31</v>
      </c>
      <c r="S3" s="23" t="s">
        <v>31</v>
      </c>
      <c r="T3" s="23" t="s">
        <v>32</v>
      </c>
      <c r="U3" s="23" t="s">
        <v>32</v>
      </c>
      <c r="V3" s="20" t="s">
        <v>33</v>
      </c>
      <c r="W3" s="15">
        <v>1250</v>
      </c>
      <c r="X3" s="19"/>
    </row>
    <row r="4" spans="1:25" ht="30" customHeight="1" x14ac:dyDescent="0.25">
      <c r="A4" s="24">
        <f>A3+1</f>
        <v>2</v>
      </c>
      <c r="B4" s="13">
        <v>46126</v>
      </c>
      <c r="C4" s="14" t="s">
        <v>27</v>
      </c>
      <c r="D4" s="14" t="s">
        <v>34</v>
      </c>
      <c r="E4" s="15">
        <v>214</v>
      </c>
      <c r="F4" s="16">
        <f t="shared" ref="F4:F42" si="0">SUM(E4)*0.2</f>
        <v>42.800000000000004</v>
      </c>
      <c r="G4" s="17">
        <v>2.5</v>
      </c>
      <c r="H4" s="18">
        <f t="shared" ref="H4:H42" si="1">SUM(F4)*G4</f>
        <v>107.00000000000001</v>
      </c>
      <c r="I4" s="19" t="s">
        <v>35</v>
      </c>
      <c r="J4" s="19" t="s">
        <v>36</v>
      </c>
      <c r="K4" s="19"/>
      <c r="L4" s="20"/>
      <c r="M4" s="21"/>
      <c r="N4" s="22">
        <v>25</v>
      </c>
      <c r="O4" s="22">
        <v>25</v>
      </c>
      <c r="P4" s="23" t="s">
        <v>31</v>
      </c>
      <c r="Q4" s="23" t="s">
        <v>32</v>
      </c>
      <c r="R4" s="23" t="s">
        <v>32</v>
      </c>
      <c r="S4" s="23" t="s">
        <v>32</v>
      </c>
      <c r="T4" s="23" t="s">
        <v>32</v>
      </c>
      <c r="U4" s="23" t="s">
        <v>32</v>
      </c>
      <c r="V4" s="20" t="s">
        <v>37</v>
      </c>
      <c r="W4" s="15">
        <v>1283</v>
      </c>
      <c r="X4" s="19"/>
    </row>
    <row r="5" spans="1:25" ht="30" customHeight="1" x14ac:dyDescent="0.25">
      <c r="A5" s="24">
        <f t="shared" ref="A5:A42" si="2">A4+1</f>
        <v>3</v>
      </c>
      <c r="B5" s="13">
        <v>46127</v>
      </c>
      <c r="C5" s="14" t="s">
        <v>34</v>
      </c>
      <c r="D5" s="14" t="s">
        <v>38</v>
      </c>
      <c r="E5" s="16">
        <v>314</v>
      </c>
      <c r="F5" s="16">
        <f t="shared" si="0"/>
        <v>62.800000000000004</v>
      </c>
      <c r="G5" s="17">
        <v>2.5</v>
      </c>
      <c r="H5" s="18">
        <f t="shared" si="1"/>
        <v>157</v>
      </c>
      <c r="I5" s="19" t="s">
        <v>39</v>
      </c>
      <c r="J5" s="14" t="s">
        <v>40</v>
      </c>
      <c r="K5" s="14"/>
      <c r="L5" s="23"/>
      <c r="M5" s="21"/>
      <c r="N5" s="22">
        <v>0</v>
      </c>
      <c r="O5" s="22">
        <v>25</v>
      </c>
      <c r="P5" s="23" t="s">
        <v>31</v>
      </c>
      <c r="Q5" s="23" t="s">
        <v>32</v>
      </c>
      <c r="R5" s="23" t="s">
        <v>31</v>
      </c>
      <c r="S5" s="23" t="s">
        <v>32</v>
      </c>
      <c r="T5" s="23" t="s">
        <v>32</v>
      </c>
      <c r="U5" s="23" t="s">
        <v>32</v>
      </c>
      <c r="V5" s="23" t="s">
        <v>41</v>
      </c>
      <c r="W5" s="16">
        <v>515</v>
      </c>
      <c r="X5" s="14"/>
    </row>
    <row r="6" spans="1:25" ht="30" customHeight="1" x14ac:dyDescent="0.25">
      <c r="A6" s="24">
        <f t="shared" si="2"/>
        <v>4</v>
      </c>
      <c r="B6" s="13">
        <v>46128</v>
      </c>
      <c r="C6" s="14" t="s">
        <v>38</v>
      </c>
      <c r="D6" s="14" t="s">
        <v>42</v>
      </c>
      <c r="E6" s="15">
        <v>207</v>
      </c>
      <c r="F6" s="16">
        <f t="shared" si="0"/>
        <v>41.400000000000006</v>
      </c>
      <c r="G6" s="17">
        <v>2.5</v>
      </c>
      <c r="H6" s="18">
        <f t="shared" si="1"/>
        <v>103.50000000000001</v>
      </c>
      <c r="I6" s="19" t="s">
        <v>43</v>
      </c>
      <c r="J6" s="19" t="s">
        <v>44</v>
      </c>
      <c r="K6" s="19"/>
      <c r="L6" s="20"/>
      <c r="M6" s="25"/>
      <c r="N6" s="26">
        <v>40</v>
      </c>
      <c r="O6" s="22">
        <v>25</v>
      </c>
      <c r="P6" s="20" t="s">
        <v>32</v>
      </c>
      <c r="Q6" s="20" t="s">
        <v>32</v>
      </c>
      <c r="R6" s="20" t="s">
        <v>32</v>
      </c>
      <c r="S6" s="20" t="s">
        <v>32</v>
      </c>
      <c r="T6" s="20" t="s">
        <v>32</v>
      </c>
      <c r="U6" s="20" t="s">
        <v>31</v>
      </c>
      <c r="V6" s="20" t="s">
        <v>41</v>
      </c>
      <c r="W6" s="15">
        <v>661</v>
      </c>
      <c r="X6" s="20" t="s">
        <v>45</v>
      </c>
    </row>
    <row r="7" spans="1:25" ht="30" customHeight="1" x14ac:dyDescent="0.25">
      <c r="A7" s="24">
        <f t="shared" si="2"/>
        <v>5</v>
      </c>
      <c r="B7" s="13">
        <v>46129</v>
      </c>
      <c r="C7" s="14" t="s">
        <v>42</v>
      </c>
      <c r="D7" s="14" t="s">
        <v>42</v>
      </c>
      <c r="E7" s="15">
        <v>50</v>
      </c>
      <c r="F7" s="16">
        <f t="shared" si="0"/>
        <v>10</v>
      </c>
      <c r="G7" s="17">
        <v>2.5</v>
      </c>
      <c r="H7" s="18">
        <f t="shared" si="1"/>
        <v>25</v>
      </c>
      <c r="I7" s="19" t="s">
        <v>43</v>
      </c>
      <c r="J7" s="19"/>
      <c r="K7" s="19"/>
      <c r="L7" s="20"/>
      <c r="M7" s="25"/>
      <c r="N7" s="26">
        <v>40</v>
      </c>
      <c r="O7" s="22">
        <v>25</v>
      </c>
      <c r="P7" s="20" t="s">
        <v>32</v>
      </c>
      <c r="Q7" s="20" t="s">
        <v>32</v>
      </c>
      <c r="R7" s="20" t="s">
        <v>32</v>
      </c>
      <c r="S7" s="20" t="s">
        <v>32</v>
      </c>
      <c r="T7" s="20" t="s">
        <v>32</v>
      </c>
      <c r="U7" s="20" t="s">
        <v>31</v>
      </c>
      <c r="V7" s="20"/>
      <c r="W7" s="15"/>
      <c r="X7" s="20"/>
    </row>
    <row r="8" spans="1:25" ht="30" customHeight="1" x14ac:dyDescent="0.25">
      <c r="A8" s="24">
        <f t="shared" si="2"/>
        <v>6</v>
      </c>
      <c r="B8" s="13">
        <v>46130</v>
      </c>
      <c r="C8" s="14" t="s">
        <v>42</v>
      </c>
      <c r="D8" s="14" t="s">
        <v>46</v>
      </c>
      <c r="E8" s="16">
        <v>98</v>
      </c>
      <c r="F8" s="16">
        <f t="shared" si="0"/>
        <v>19.600000000000001</v>
      </c>
      <c r="G8" s="17">
        <v>2.5</v>
      </c>
      <c r="H8" s="18">
        <f t="shared" si="1"/>
        <v>49</v>
      </c>
      <c r="I8" s="14" t="s">
        <v>47</v>
      </c>
      <c r="J8" s="14" t="s">
        <v>48</v>
      </c>
      <c r="K8" s="14"/>
      <c r="L8" s="23" t="s">
        <v>49</v>
      </c>
      <c r="M8" s="27"/>
      <c r="N8" s="22">
        <v>45</v>
      </c>
      <c r="O8" s="22">
        <v>25</v>
      </c>
      <c r="P8" s="23" t="s">
        <v>32</v>
      </c>
      <c r="Q8" s="23" t="s">
        <v>32</v>
      </c>
      <c r="R8" s="23" t="s">
        <v>32</v>
      </c>
      <c r="S8" s="23" t="s">
        <v>32</v>
      </c>
      <c r="T8" s="23" t="s">
        <v>32</v>
      </c>
      <c r="U8" s="23" t="s">
        <v>32</v>
      </c>
      <c r="V8" s="23" t="s">
        <v>41</v>
      </c>
      <c r="W8" s="16">
        <v>667</v>
      </c>
      <c r="X8" s="23"/>
    </row>
    <row r="9" spans="1:25" ht="30" customHeight="1" x14ac:dyDescent="0.25">
      <c r="A9" s="24">
        <f t="shared" si="2"/>
        <v>7</v>
      </c>
      <c r="B9" s="13">
        <v>46131</v>
      </c>
      <c r="C9" s="14" t="s">
        <v>46</v>
      </c>
      <c r="D9" s="14" t="s">
        <v>46</v>
      </c>
      <c r="E9" s="16">
        <v>50</v>
      </c>
      <c r="F9" s="16">
        <f t="shared" si="0"/>
        <v>10</v>
      </c>
      <c r="G9" s="17">
        <v>2.5</v>
      </c>
      <c r="H9" s="18">
        <f t="shared" si="1"/>
        <v>25</v>
      </c>
      <c r="I9" s="14" t="s">
        <v>47</v>
      </c>
      <c r="J9" s="14"/>
      <c r="K9" s="14"/>
      <c r="L9" s="23"/>
      <c r="M9" s="27"/>
      <c r="N9" s="22">
        <v>45</v>
      </c>
      <c r="O9" s="22">
        <v>25</v>
      </c>
      <c r="P9" s="23" t="s">
        <v>32</v>
      </c>
      <c r="Q9" s="23" t="s">
        <v>32</v>
      </c>
      <c r="R9" s="23" t="s">
        <v>32</v>
      </c>
      <c r="S9" s="23" t="s">
        <v>32</v>
      </c>
      <c r="T9" s="23" t="s">
        <v>32</v>
      </c>
      <c r="U9" s="23" t="s">
        <v>32</v>
      </c>
      <c r="V9" s="23"/>
      <c r="W9" s="16"/>
      <c r="X9" s="23"/>
    </row>
    <row r="10" spans="1:25" ht="30" customHeight="1" x14ac:dyDescent="0.25">
      <c r="A10" s="24">
        <f t="shared" si="2"/>
        <v>8</v>
      </c>
      <c r="B10" s="13">
        <v>46132</v>
      </c>
      <c r="C10" s="14" t="s">
        <v>46</v>
      </c>
      <c r="D10" s="14" t="s">
        <v>46</v>
      </c>
      <c r="E10" s="16">
        <v>50</v>
      </c>
      <c r="F10" s="16">
        <f t="shared" si="0"/>
        <v>10</v>
      </c>
      <c r="G10" s="17">
        <v>2.5</v>
      </c>
      <c r="H10" s="18">
        <f t="shared" si="1"/>
        <v>25</v>
      </c>
      <c r="I10" s="14" t="s">
        <v>47</v>
      </c>
      <c r="J10" s="14"/>
      <c r="K10" s="14"/>
      <c r="L10" s="23"/>
      <c r="M10" s="27"/>
      <c r="N10" s="22">
        <v>45</v>
      </c>
      <c r="O10" s="22">
        <v>25</v>
      </c>
      <c r="P10" s="23" t="s">
        <v>32</v>
      </c>
      <c r="Q10" s="23" t="s">
        <v>32</v>
      </c>
      <c r="R10" s="23" t="s">
        <v>32</v>
      </c>
      <c r="S10" s="23" t="s">
        <v>32</v>
      </c>
      <c r="T10" s="23" t="s">
        <v>32</v>
      </c>
      <c r="U10" s="23" t="s">
        <v>32</v>
      </c>
      <c r="V10" s="23"/>
      <c r="W10" s="16"/>
      <c r="X10" s="23"/>
    </row>
    <row r="11" spans="1:25" ht="30" customHeight="1" x14ac:dyDescent="0.25">
      <c r="A11" s="24">
        <f t="shared" si="2"/>
        <v>9</v>
      </c>
      <c r="B11" s="13">
        <v>46133</v>
      </c>
      <c r="C11" s="28" t="s">
        <v>46</v>
      </c>
      <c r="D11" s="28" t="s">
        <v>50</v>
      </c>
      <c r="E11" s="29">
        <v>125</v>
      </c>
      <c r="F11" s="29">
        <f t="shared" si="0"/>
        <v>25</v>
      </c>
      <c r="G11" s="30">
        <v>2.5</v>
      </c>
      <c r="H11" s="30">
        <f t="shared" si="1"/>
        <v>62.5</v>
      </c>
      <c r="I11" s="28" t="s">
        <v>51</v>
      </c>
      <c r="J11" s="28" t="s">
        <v>52</v>
      </c>
      <c r="K11" s="28" t="s">
        <v>53</v>
      </c>
      <c r="L11" s="31"/>
      <c r="M11" s="32"/>
      <c r="N11" s="33">
        <v>40</v>
      </c>
      <c r="O11" s="33">
        <v>25</v>
      </c>
      <c r="P11" s="31" t="s">
        <v>32</v>
      </c>
      <c r="Q11" s="31" t="s">
        <v>32</v>
      </c>
      <c r="R11" s="31" t="s">
        <v>32</v>
      </c>
      <c r="S11" s="31" t="s">
        <v>32</v>
      </c>
      <c r="T11" s="31" t="s">
        <v>32</v>
      </c>
      <c r="U11" s="31"/>
      <c r="V11" s="31" t="s">
        <v>41</v>
      </c>
      <c r="W11" s="29">
        <v>1523</v>
      </c>
      <c r="X11" s="31" t="s">
        <v>54</v>
      </c>
    </row>
    <row r="12" spans="1:25" ht="30" customHeight="1" x14ac:dyDescent="0.25">
      <c r="A12" s="24">
        <f t="shared" si="2"/>
        <v>10</v>
      </c>
      <c r="B12" s="13">
        <v>46134</v>
      </c>
      <c r="C12" s="28" t="s">
        <v>50</v>
      </c>
      <c r="D12" s="28" t="s">
        <v>50</v>
      </c>
      <c r="E12" s="29">
        <v>50</v>
      </c>
      <c r="F12" s="29">
        <f t="shared" si="0"/>
        <v>10</v>
      </c>
      <c r="G12" s="30">
        <v>2.5</v>
      </c>
      <c r="H12" s="30">
        <f t="shared" si="1"/>
        <v>25</v>
      </c>
      <c r="I12" s="28" t="s">
        <v>51</v>
      </c>
      <c r="J12" s="28"/>
      <c r="K12" s="28"/>
      <c r="L12" s="31"/>
      <c r="M12" s="32"/>
      <c r="N12" s="33">
        <v>40</v>
      </c>
      <c r="O12" s="33">
        <v>25</v>
      </c>
      <c r="P12" s="31" t="s">
        <v>32</v>
      </c>
      <c r="Q12" s="31" t="s">
        <v>32</v>
      </c>
      <c r="R12" s="31" t="s">
        <v>32</v>
      </c>
      <c r="S12" s="31" t="s">
        <v>32</v>
      </c>
      <c r="T12" s="31" t="s">
        <v>32</v>
      </c>
      <c r="U12" s="31"/>
      <c r="V12" s="31"/>
      <c r="W12" s="29"/>
      <c r="X12" s="31"/>
    </row>
    <row r="13" spans="1:25" ht="30" customHeight="1" x14ac:dyDescent="0.25">
      <c r="A13" s="24">
        <f t="shared" si="2"/>
        <v>11</v>
      </c>
      <c r="B13" s="13">
        <v>46135</v>
      </c>
      <c r="C13" s="28" t="s">
        <v>50</v>
      </c>
      <c r="D13" s="28" t="s">
        <v>55</v>
      </c>
      <c r="E13" s="29">
        <v>64</v>
      </c>
      <c r="F13" s="29">
        <f t="shared" si="0"/>
        <v>12.8</v>
      </c>
      <c r="G13" s="30">
        <v>2.5</v>
      </c>
      <c r="H13" s="30">
        <f t="shared" si="1"/>
        <v>32</v>
      </c>
      <c r="I13" s="28" t="s">
        <v>56</v>
      </c>
      <c r="J13" s="28" t="s">
        <v>57</v>
      </c>
      <c r="K13" s="28"/>
      <c r="L13" s="31"/>
      <c r="M13" s="32"/>
      <c r="N13" s="34" t="s">
        <v>58</v>
      </c>
      <c r="O13" s="33">
        <v>25</v>
      </c>
      <c r="P13" s="31" t="s">
        <v>31</v>
      </c>
      <c r="Q13" s="31" t="s">
        <v>32</v>
      </c>
      <c r="R13" s="31" t="s">
        <v>31</v>
      </c>
      <c r="S13" s="31" t="s">
        <v>32</v>
      </c>
      <c r="T13" s="31" t="s">
        <v>31</v>
      </c>
      <c r="U13" s="31"/>
      <c r="V13" s="31" t="s">
        <v>41</v>
      </c>
      <c r="W13" s="29">
        <v>1527</v>
      </c>
      <c r="X13" s="31"/>
    </row>
    <row r="14" spans="1:25" ht="30" customHeight="1" x14ac:dyDescent="0.25">
      <c r="A14" s="24">
        <f t="shared" si="2"/>
        <v>12</v>
      </c>
      <c r="B14" s="13">
        <v>46136</v>
      </c>
      <c r="C14" s="28" t="s">
        <v>55</v>
      </c>
      <c r="D14" s="28" t="s">
        <v>55</v>
      </c>
      <c r="E14" s="29">
        <v>25</v>
      </c>
      <c r="F14" s="29">
        <f t="shared" si="0"/>
        <v>5</v>
      </c>
      <c r="G14" s="30">
        <v>2.5</v>
      </c>
      <c r="H14" s="30">
        <f t="shared" si="1"/>
        <v>12.5</v>
      </c>
      <c r="I14" s="28" t="s">
        <v>56</v>
      </c>
      <c r="J14" s="28"/>
      <c r="K14" s="28"/>
      <c r="L14" s="31"/>
      <c r="M14" s="32"/>
      <c r="N14" s="34" t="s">
        <v>58</v>
      </c>
      <c r="O14" s="33">
        <v>25</v>
      </c>
      <c r="P14" s="31" t="s">
        <v>31</v>
      </c>
      <c r="Q14" s="31" t="s">
        <v>32</v>
      </c>
      <c r="R14" s="31" t="s">
        <v>31</v>
      </c>
      <c r="S14" s="31" t="s">
        <v>32</v>
      </c>
      <c r="T14" s="31" t="s">
        <v>31</v>
      </c>
      <c r="U14" s="31"/>
      <c r="V14" s="31"/>
      <c r="W14" s="29"/>
      <c r="X14" s="31"/>
    </row>
    <row r="15" spans="1:25" s="36" customFormat="1" ht="30" customHeight="1" x14ac:dyDescent="0.3">
      <c r="A15" s="24">
        <f t="shared" si="2"/>
        <v>13</v>
      </c>
      <c r="B15" s="13">
        <v>46137</v>
      </c>
      <c r="C15" s="28" t="s">
        <v>55</v>
      </c>
      <c r="D15" s="28" t="s">
        <v>59</v>
      </c>
      <c r="E15" s="29">
        <v>128</v>
      </c>
      <c r="F15" s="29">
        <f t="shared" si="0"/>
        <v>25.6</v>
      </c>
      <c r="G15" s="30">
        <v>2.5</v>
      </c>
      <c r="H15" s="30">
        <f t="shared" si="1"/>
        <v>64</v>
      </c>
      <c r="I15" s="28" t="s">
        <v>60</v>
      </c>
      <c r="J15" s="28" t="s">
        <v>61</v>
      </c>
      <c r="K15" s="28"/>
      <c r="L15" s="31"/>
      <c r="M15" s="32"/>
      <c r="N15" s="33">
        <v>45</v>
      </c>
      <c r="O15" s="33">
        <v>25</v>
      </c>
      <c r="P15" s="31" t="s">
        <v>32</v>
      </c>
      <c r="Q15" s="31" t="s">
        <v>32</v>
      </c>
      <c r="R15" s="31" t="s">
        <v>32</v>
      </c>
      <c r="S15" s="31" t="s">
        <v>32</v>
      </c>
      <c r="T15" s="31" t="s">
        <v>32</v>
      </c>
      <c r="U15" s="31" t="s">
        <v>32</v>
      </c>
      <c r="V15" s="31" t="s">
        <v>41</v>
      </c>
      <c r="W15" s="29">
        <v>1536</v>
      </c>
      <c r="X15" s="31"/>
      <c r="Y15" s="35"/>
    </row>
    <row r="16" spans="1:25" ht="30" customHeight="1" x14ac:dyDescent="0.25">
      <c r="A16" s="24">
        <f t="shared" si="2"/>
        <v>14</v>
      </c>
      <c r="B16" s="13">
        <v>46138</v>
      </c>
      <c r="C16" s="28" t="s">
        <v>59</v>
      </c>
      <c r="D16" s="28" t="s">
        <v>59</v>
      </c>
      <c r="E16" s="29">
        <v>25</v>
      </c>
      <c r="F16" s="29">
        <f t="shared" si="0"/>
        <v>5</v>
      </c>
      <c r="G16" s="30">
        <v>2.5</v>
      </c>
      <c r="H16" s="30">
        <f t="shared" si="1"/>
        <v>12.5</v>
      </c>
      <c r="I16" s="28" t="s">
        <v>60</v>
      </c>
      <c r="J16" s="28"/>
      <c r="K16" s="28"/>
      <c r="L16" s="31"/>
      <c r="M16" s="32"/>
      <c r="N16" s="33">
        <v>45</v>
      </c>
      <c r="O16" s="33">
        <v>25</v>
      </c>
      <c r="P16" s="31" t="s">
        <v>32</v>
      </c>
      <c r="Q16" s="31" t="s">
        <v>32</v>
      </c>
      <c r="R16" s="31" t="s">
        <v>32</v>
      </c>
      <c r="S16" s="31" t="s">
        <v>32</v>
      </c>
      <c r="T16" s="31" t="s">
        <v>32</v>
      </c>
      <c r="U16" s="31" t="s">
        <v>32</v>
      </c>
      <c r="V16" s="31"/>
      <c r="W16" s="29"/>
      <c r="X16" s="31"/>
    </row>
    <row r="17" spans="1:24" ht="30" customHeight="1" x14ac:dyDescent="0.25">
      <c r="A17" s="24">
        <f t="shared" si="2"/>
        <v>15</v>
      </c>
      <c r="B17" s="13">
        <v>46139</v>
      </c>
      <c r="C17" s="28" t="s">
        <v>59</v>
      </c>
      <c r="D17" s="28" t="s">
        <v>59</v>
      </c>
      <c r="E17" s="29">
        <v>25</v>
      </c>
      <c r="F17" s="29">
        <f t="shared" si="0"/>
        <v>5</v>
      </c>
      <c r="G17" s="30">
        <v>2.5</v>
      </c>
      <c r="H17" s="30">
        <f t="shared" si="1"/>
        <v>12.5</v>
      </c>
      <c r="I17" s="28" t="s">
        <v>60</v>
      </c>
      <c r="J17" s="28"/>
      <c r="K17" s="28"/>
      <c r="L17" s="31"/>
      <c r="M17" s="32"/>
      <c r="N17" s="33">
        <v>45</v>
      </c>
      <c r="O17" s="33">
        <v>25</v>
      </c>
      <c r="P17" s="31" t="s">
        <v>32</v>
      </c>
      <c r="Q17" s="31" t="s">
        <v>32</v>
      </c>
      <c r="R17" s="31" t="s">
        <v>32</v>
      </c>
      <c r="S17" s="31" t="s">
        <v>32</v>
      </c>
      <c r="T17" s="31" t="s">
        <v>32</v>
      </c>
      <c r="U17" s="31" t="s">
        <v>32</v>
      </c>
      <c r="V17" s="31"/>
      <c r="W17" s="29"/>
      <c r="X17" s="31"/>
    </row>
    <row r="18" spans="1:24" ht="30" customHeight="1" x14ac:dyDescent="0.25">
      <c r="A18" s="24">
        <f t="shared" si="2"/>
        <v>16</v>
      </c>
      <c r="B18" s="13">
        <v>46140</v>
      </c>
      <c r="C18" s="28" t="s">
        <v>59</v>
      </c>
      <c r="D18" s="28" t="s">
        <v>62</v>
      </c>
      <c r="E18" s="29">
        <v>149</v>
      </c>
      <c r="F18" s="29">
        <f t="shared" si="0"/>
        <v>29.8</v>
      </c>
      <c r="G18" s="30">
        <v>2.5</v>
      </c>
      <c r="H18" s="30">
        <f t="shared" si="1"/>
        <v>74.5</v>
      </c>
      <c r="I18" s="28" t="s">
        <v>63</v>
      </c>
      <c r="J18" s="28" t="s">
        <v>64</v>
      </c>
      <c r="K18" s="28"/>
      <c r="L18" s="31"/>
      <c r="M18" s="32"/>
      <c r="N18" s="33">
        <v>0</v>
      </c>
      <c r="O18" s="33">
        <v>25</v>
      </c>
      <c r="P18" s="31" t="s">
        <v>31</v>
      </c>
      <c r="Q18" s="31" t="s">
        <v>31</v>
      </c>
      <c r="R18" s="31" t="s">
        <v>31</v>
      </c>
      <c r="S18" s="31" t="s">
        <v>31</v>
      </c>
      <c r="T18" s="31" t="s">
        <v>31</v>
      </c>
      <c r="U18" s="31" t="s">
        <v>31</v>
      </c>
      <c r="V18" s="31" t="s">
        <v>41</v>
      </c>
      <c r="W18" s="29">
        <v>1622</v>
      </c>
      <c r="X18" s="31" t="s">
        <v>65</v>
      </c>
    </row>
    <row r="19" spans="1:24" ht="30" customHeight="1" x14ac:dyDescent="0.25">
      <c r="A19" s="24">
        <f t="shared" si="2"/>
        <v>17</v>
      </c>
      <c r="B19" s="13">
        <v>46141</v>
      </c>
      <c r="C19" s="28" t="s">
        <v>62</v>
      </c>
      <c r="D19" s="28" t="s">
        <v>62</v>
      </c>
      <c r="E19" s="29">
        <v>0</v>
      </c>
      <c r="F19" s="29">
        <f t="shared" si="0"/>
        <v>0</v>
      </c>
      <c r="G19" s="30">
        <v>2.5</v>
      </c>
      <c r="H19" s="30">
        <f t="shared" si="1"/>
        <v>0</v>
      </c>
      <c r="I19" s="28" t="s">
        <v>63</v>
      </c>
      <c r="J19" s="28"/>
      <c r="K19" s="28"/>
      <c r="L19" s="31"/>
      <c r="M19" s="32"/>
      <c r="N19" s="33">
        <v>0</v>
      </c>
      <c r="O19" s="33">
        <v>25</v>
      </c>
      <c r="P19" s="31" t="s">
        <v>31</v>
      </c>
      <c r="Q19" s="31" t="s">
        <v>31</v>
      </c>
      <c r="R19" s="31" t="s">
        <v>31</v>
      </c>
      <c r="S19" s="31" t="s">
        <v>31</v>
      </c>
      <c r="T19" s="31" t="s">
        <v>31</v>
      </c>
      <c r="U19" s="31" t="s">
        <v>31</v>
      </c>
      <c r="V19" s="31"/>
      <c r="W19" s="29"/>
      <c r="X19" s="31"/>
    </row>
    <row r="20" spans="1:24" ht="30" customHeight="1" x14ac:dyDescent="0.25">
      <c r="A20" s="24">
        <f t="shared" si="2"/>
        <v>18</v>
      </c>
      <c r="B20" s="13">
        <v>46142</v>
      </c>
      <c r="C20" s="28" t="s">
        <v>62</v>
      </c>
      <c r="D20" s="37" t="s">
        <v>66</v>
      </c>
      <c r="E20" s="29">
        <v>16</v>
      </c>
      <c r="F20" s="29">
        <f t="shared" si="0"/>
        <v>3.2</v>
      </c>
      <c r="G20" s="30">
        <v>2.5</v>
      </c>
      <c r="H20" s="30">
        <f t="shared" si="1"/>
        <v>8</v>
      </c>
      <c r="I20" s="28" t="s">
        <v>67</v>
      </c>
      <c r="J20" s="28" t="s">
        <v>68</v>
      </c>
      <c r="K20" s="28"/>
      <c r="L20" s="31"/>
      <c r="M20" s="32"/>
      <c r="N20" s="33">
        <v>40</v>
      </c>
      <c r="O20" s="33">
        <v>25</v>
      </c>
      <c r="P20" s="31" t="s">
        <v>32</v>
      </c>
      <c r="Q20" s="31" t="s">
        <v>32</v>
      </c>
      <c r="R20" s="31" t="s">
        <v>32</v>
      </c>
      <c r="S20" s="31" t="s">
        <v>32</v>
      </c>
      <c r="T20" s="31" t="s">
        <v>31</v>
      </c>
      <c r="U20" s="31"/>
      <c r="V20" s="31" t="s">
        <v>41</v>
      </c>
      <c r="W20" s="29">
        <v>1626</v>
      </c>
      <c r="X20" s="31" t="s">
        <v>45</v>
      </c>
    </row>
    <row r="21" spans="1:24" ht="30" customHeight="1" x14ac:dyDescent="0.25">
      <c r="A21" s="24">
        <f t="shared" si="2"/>
        <v>19</v>
      </c>
      <c r="B21" s="13">
        <v>46143</v>
      </c>
      <c r="C21" s="28" t="s">
        <v>66</v>
      </c>
      <c r="D21" s="28" t="s">
        <v>66</v>
      </c>
      <c r="E21" s="29">
        <v>10</v>
      </c>
      <c r="F21" s="29">
        <f t="shared" si="0"/>
        <v>2</v>
      </c>
      <c r="G21" s="30">
        <v>2.5</v>
      </c>
      <c r="H21" s="30">
        <f t="shared" si="1"/>
        <v>5</v>
      </c>
      <c r="I21" s="28" t="s">
        <v>67</v>
      </c>
      <c r="J21" s="28"/>
      <c r="K21" s="28"/>
      <c r="L21" s="31"/>
      <c r="M21" s="32"/>
      <c r="N21" s="33">
        <v>40</v>
      </c>
      <c r="O21" s="33">
        <v>25</v>
      </c>
      <c r="P21" s="31" t="s">
        <v>32</v>
      </c>
      <c r="Q21" s="31" t="s">
        <v>32</v>
      </c>
      <c r="R21" s="31" t="s">
        <v>32</v>
      </c>
      <c r="S21" s="31" t="s">
        <v>32</v>
      </c>
      <c r="T21" s="31" t="s">
        <v>31</v>
      </c>
      <c r="U21" s="31"/>
      <c r="V21" s="31"/>
      <c r="W21" s="29"/>
      <c r="X21" s="31"/>
    </row>
    <row r="22" spans="1:24" ht="30" customHeight="1" x14ac:dyDescent="0.25">
      <c r="A22" s="24">
        <f t="shared" si="2"/>
        <v>20</v>
      </c>
      <c r="B22" s="13">
        <v>46144</v>
      </c>
      <c r="C22" s="28" t="s">
        <v>66</v>
      </c>
      <c r="D22" s="28" t="s">
        <v>69</v>
      </c>
      <c r="E22" s="29">
        <v>124</v>
      </c>
      <c r="F22" s="29">
        <f t="shared" si="0"/>
        <v>24.8</v>
      </c>
      <c r="G22" s="30">
        <v>2.5</v>
      </c>
      <c r="H22" s="30">
        <f t="shared" si="1"/>
        <v>62</v>
      </c>
      <c r="I22" s="28" t="s">
        <v>70</v>
      </c>
      <c r="J22" s="28" t="s">
        <v>71</v>
      </c>
      <c r="K22" s="28"/>
      <c r="L22" s="31"/>
      <c r="M22" s="32"/>
      <c r="N22" s="33">
        <v>30</v>
      </c>
      <c r="O22" s="33">
        <v>25</v>
      </c>
      <c r="P22" s="31" t="s">
        <v>31</v>
      </c>
      <c r="Q22" s="31" t="s">
        <v>32</v>
      </c>
      <c r="R22" s="31" t="s">
        <v>32</v>
      </c>
      <c r="S22" s="31" t="s">
        <v>32</v>
      </c>
      <c r="T22" s="31" t="s">
        <v>32</v>
      </c>
      <c r="U22" s="31" t="s">
        <v>32</v>
      </c>
      <c r="V22" s="31" t="s">
        <v>41</v>
      </c>
      <c r="W22" s="29">
        <v>1638</v>
      </c>
      <c r="X22" s="31"/>
    </row>
    <row r="23" spans="1:24" ht="30" customHeight="1" x14ac:dyDescent="0.25">
      <c r="A23" s="24">
        <f t="shared" si="2"/>
        <v>21</v>
      </c>
      <c r="B23" s="13">
        <v>46145</v>
      </c>
      <c r="C23" s="28" t="s">
        <v>69</v>
      </c>
      <c r="D23" s="28" t="s">
        <v>69</v>
      </c>
      <c r="E23" s="29">
        <v>25</v>
      </c>
      <c r="F23" s="29">
        <f t="shared" si="0"/>
        <v>5</v>
      </c>
      <c r="G23" s="30">
        <v>2.5</v>
      </c>
      <c r="H23" s="30">
        <f t="shared" si="1"/>
        <v>12.5</v>
      </c>
      <c r="I23" s="28" t="s">
        <v>70</v>
      </c>
      <c r="J23" s="28"/>
      <c r="K23" s="28"/>
      <c r="L23" s="31"/>
      <c r="M23" s="32"/>
      <c r="N23" s="33">
        <v>30</v>
      </c>
      <c r="O23" s="33">
        <v>25</v>
      </c>
      <c r="P23" s="31" t="s">
        <v>31</v>
      </c>
      <c r="Q23" s="31" t="s">
        <v>32</v>
      </c>
      <c r="R23" s="31" t="s">
        <v>32</v>
      </c>
      <c r="S23" s="31" t="s">
        <v>32</v>
      </c>
      <c r="T23" s="31" t="s">
        <v>32</v>
      </c>
      <c r="U23" s="31" t="s">
        <v>32</v>
      </c>
      <c r="V23" s="31"/>
      <c r="W23" s="29"/>
      <c r="X23" s="31"/>
    </row>
    <row r="24" spans="1:24" ht="30" customHeight="1" x14ac:dyDescent="0.25">
      <c r="A24" s="24">
        <f t="shared" si="2"/>
        <v>22</v>
      </c>
      <c r="B24" s="13">
        <v>46146</v>
      </c>
      <c r="C24" s="28" t="s">
        <v>69</v>
      </c>
      <c r="D24" s="28" t="s">
        <v>72</v>
      </c>
      <c r="E24" s="29">
        <v>117</v>
      </c>
      <c r="F24" s="29">
        <f t="shared" si="0"/>
        <v>23.400000000000002</v>
      </c>
      <c r="G24" s="30">
        <v>2.5</v>
      </c>
      <c r="H24" s="30">
        <f t="shared" si="1"/>
        <v>58.500000000000007</v>
      </c>
      <c r="I24" s="28" t="s">
        <v>73</v>
      </c>
      <c r="J24" s="28" t="s">
        <v>74</v>
      </c>
      <c r="K24" s="28"/>
      <c r="L24" s="31"/>
      <c r="M24" s="32"/>
      <c r="N24" s="33">
        <v>40</v>
      </c>
      <c r="O24" s="33">
        <v>25</v>
      </c>
      <c r="P24" s="31" t="s">
        <v>32</v>
      </c>
      <c r="Q24" s="31" t="s">
        <v>32</v>
      </c>
      <c r="R24" s="31" t="s">
        <v>32</v>
      </c>
      <c r="S24" s="31" t="s">
        <v>32</v>
      </c>
      <c r="T24" s="31" t="s">
        <v>32</v>
      </c>
      <c r="U24" s="31" t="s">
        <v>32</v>
      </c>
      <c r="V24" s="31" t="s">
        <v>41</v>
      </c>
      <c r="W24" s="29">
        <v>1642</v>
      </c>
      <c r="X24" s="31"/>
    </row>
    <row r="25" spans="1:24" ht="30" customHeight="1" x14ac:dyDescent="0.25">
      <c r="A25" s="24">
        <f t="shared" si="2"/>
        <v>23</v>
      </c>
      <c r="B25" s="13">
        <v>46147</v>
      </c>
      <c r="C25" s="19" t="s">
        <v>72</v>
      </c>
      <c r="D25" s="19" t="s">
        <v>72</v>
      </c>
      <c r="E25" s="15">
        <v>50</v>
      </c>
      <c r="F25" s="15">
        <f t="shared" si="0"/>
        <v>10</v>
      </c>
      <c r="G25" s="17">
        <v>2.5</v>
      </c>
      <c r="H25" s="17">
        <f t="shared" si="1"/>
        <v>25</v>
      </c>
      <c r="I25" s="19" t="s">
        <v>75</v>
      </c>
      <c r="J25" s="19"/>
      <c r="K25" s="19"/>
      <c r="L25" s="20"/>
      <c r="M25" s="25"/>
      <c r="N25" s="26">
        <v>40</v>
      </c>
      <c r="O25" s="26">
        <v>25</v>
      </c>
      <c r="P25" s="20" t="s">
        <v>32</v>
      </c>
      <c r="Q25" s="20" t="s">
        <v>32</v>
      </c>
      <c r="R25" s="20" t="s">
        <v>32</v>
      </c>
      <c r="S25" s="20" t="s">
        <v>32</v>
      </c>
      <c r="T25" s="20" t="s">
        <v>32</v>
      </c>
      <c r="U25" s="20" t="s">
        <v>32</v>
      </c>
      <c r="V25" s="20"/>
      <c r="W25" s="15"/>
      <c r="X25" s="20"/>
    </row>
    <row r="26" spans="1:24" ht="30" customHeight="1" x14ac:dyDescent="0.25">
      <c r="A26" s="24">
        <f t="shared" si="2"/>
        <v>24</v>
      </c>
      <c r="B26" s="13">
        <v>46148</v>
      </c>
      <c r="C26" s="19" t="s">
        <v>72</v>
      </c>
      <c r="D26" s="19" t="s">
        <v>72</v>
      </c>
      <c r="E26" s="15">
        <v>50</v>
      </c>
      <c r="F26" s="15">
        <f t="shared" si="0"/>
        <v>10</v>
      </c>
      <c r="G26" s="17">
        <v>2.5</v>
      </c>
      <c r="H26" s="17">
        <f t="shared" si="1"/>
        <v>25</v>
      </c>
      <c r="I26" s="19" t="s">
        <v>76</v>
      </c>
      <c r="J26" s="19"/>
      <c r="K26" s="19"/>
      <c r="L26" s="20"/>
      <c r="M26" s="25"/>
      <c r="N26" s="26">
        <v>40</v>
      </c>
      <c r="O26" s="26">
        <v>25</v>
      </c>
      <c r="P26" s="20" t="s">
        <v>32</v>
      </c>
      <c r="Q26" s="20" t="s">
        <v>32</v>
      </c>
      <c r="R26" s="20" t="s">
        <v>32</v>
      </c>
      <c r="S26" s="20" t="s">
        <v>32</v>
      </c>
      <c r="T26" s="20" t="s">
        <v>32</v>
      </c>
      <c r="U26" s="20" t="s">
        <v>32</v>
      </c>
      <c r="V26" s="20"/>
      <c r="W26" s="15"/>
      <c r="X26" s="20"/>
    </row>
    <row r="27" spans="1:24" ht="30" customHeight="1" x14ac:dyDescent="0.25">
      <c r="A27" s="24">
        <f t="shared" si="2"/>
        <v>25</v>
      </c>
      <c r="B27" s="13">
        <v>46149</v>
      </c>
      <c r="C27" s="19" t="s">
        <v>72</v>
      </c>
      <c r="D27" s="19" t="s">
        <v>77</v>
      </c>
      <c r="E27" s="15">
        <v>186</v>
      </c>
      <c r="F27" s="15">
        <f t="shared" si="0"/>
        <v>37.200000000000003</v>
      </c>
      <c r="G27" s="17">
        <v>2.5</v>
      </c>
      <c r="H27" s="17">
        <f t="shared" si="1"/>
        <v>93</v>
      </c>
      <c r="I27" s="19" t="s">
        <v>78</v>
      </c>
      <c r="J27" s="19" t="s">
        <v>79</v>
      </c>
      <c r="K27" s="19"/>
      <c r="L27" s="20"/>
      <c r="M27" s="25"/>
      <c r="N27" s="26">
        <v>0</v>
      </c>
      <c r="O27" s="26">
        <v>25</v>
      </c>
      <c r="P27" s="20" t="s">
        <v>31</v>
      </c>
      <c r="Q27" s="20" t="s">
        <v>32</v>
      </c>
      <c r="R27" s="20" t="s">
        <v>31</v>
      </c>
      <c r="S27" s="20" t="s">
        <v>32</v>
      </c>
      <c r="T27" s="20" t="s">
        <v>32</v>
      </c>
      <c r="U27" s="20" t="s">
        <v>31</v>
      </c>
      <c r="V27" s="20" t="s">
        <v>41</v>
      </c>
      <c r="W27" s="15">
        <v>1311</v>
      </c>
      <c r="X27" s="20"/>
    </row>
    <row r="28" spans="1:24" ht="30" customHeight="1" x14ac:dyDescent="0.25">
      <c r="A28" s="24">
        <f t="shared" si="2"/>
        <v>26</v>
      </c>
      <c r="B28" s="13">
        <v>46150</v>
      </c>
      <c r="C28" s="19" t="s">
        <v>77</v>
      </c>
      <c r="D28" s="19" t="s">
        <v>80</v>
      </c>
      <c r="E28" s="15">
        <v>246</v>
      </c>
      <c r="F28" s="15">
        <f t="shared" si="0"/>
        <v>49.2</v>
      </c>
      <c r="G28" s="17">
        <v>2.5</v>
      </c>
      <c r="H28" s="17">
        <f t="shared" si="1"/>
        <v>123</v>
      </c>
      <c r="I28" s="19" t="s">
        <v>81</v>
      </c>
      <c r="J28" s="19" t="s">
        <v>82</v>
      </c>
      <c r="K28" s="19"/>
      <c r="L28" s="20"/>
      <c r="M28" s="25"/>
      <c r="N28" s="26">
        <v>40</v>
      </c>
      <c r="O28" s="26">
        <v>25</v>
      </c>
      <c r="P28" s="20" t="s">
        <v>32</v>
      </c>
      <c r="Q28" s="20" t="s">
        <v>32</v>
      </c>
      <c r="R28" s="20" t="s">
        <v>32</v>
      </c>
      <c r="S28" s="20" t="s">
        <v>32</v>
      </c>
      <c r="T28" s="20" t="s">
        <v>32</v>
      </c>
      <c r="U28" s="20" t="s">
        <v>31</v>
      </c>
      <c r="V28" s="20" t="s">
        <v>41</v>
      </c>
      <c r="W28" s="15">
        <v>1290</v>
      </c>
      <c r="X28" s="20" t="s">
        <v>83</v>
      </c>
    </row>
    <row r="29" spans="1:24" ht="30" customHeight="1" x14ac:dyDescent="0.25">
      <c r="A29" s="24">
        <f t="shared" si="2"/>
        <v>27</v>
      </c>
      <c r="B29" s="13">
        <v>46151</v>
      </c>
      <c r="C29" s="19" t="s">
        <v>80</v>
      </c>
      <c r="D29" s="19" t="s">
        <v>80</v>
      </c>
      <c r="E29" s="15">
        <v>50</v>
      </c>
      <c r="F29" s="15">
        <f t="shared" si="0"/>
        <v>10</v>
      </c>
      <c r="G29" s="17">
        <v>2.5</v>
      </c>
      <c r="H29" s="17">
        <f t="shared" si="1"/>
        <v>25</v>
      </c>
      <c r="I29" s="19" t="s">
        <v>81</v>
      </c>
      <c r="J29" s="19"/>
      <c r="K29" s="19"/>
      <c r="L29" s="38" t="s">
        <v>84</v>
      </c>
      <c r="M29" s="25"/>
      <c r="N29" s="26">
        <v>40</v>
      </c>
      <c r="O29" s="26">
        <v>25</v>
      </c>
      <c r="P29" s="20" t="s">
        <v>32</v>
      </c>
      <c r="Q29" s="20" t="s">
        <v>32</v>
      </c>
      <c r="R29" s="20" t="s">
        <v>32</v>
      </c>
      <c r="S29" s="20" t="s">
        <v>32</v>
      </c>
      <c r="T29" s="20" t="s">
        <v>32</v>
      </c>
      <c r="U29" s="20" t="s">
        <v>31</v>
      </c>
      <c r="V29" s="20"/>
      <c r="W29" s="15"/>
      <c r="X29" s="20"/>
    </row>
    <row r="30" spans="1:24" ht="30" customHeight="1" x14ac:dyDescent="0.25">
      <c r="A30" s="24">
        <f t="shared" si="2"/>
        <v>28</v>
      </c>
      <c r="B30" s="13">
        <v>46152</v>
      </c>
      <c r="C30" s="19" t="s">
        <v>80</v>
      </c>
      <c r="D30" s="19" t="s">
        <v>85</v>
      </c>
      <c r="E30" s="15">
        <v>259</v>
      </c>
      <c r="F30" s="15">
        <f t="shared" si="0"/>
        <v>51.800000000000004</v>
      </c>
      <c r="G30" s="17">
        <v>2.5</v>
      </c>
      <c r="H30" s="17">
        <f t="shared" si="1"/>
        <v>129.5</v>
      </c>
      <c r="I30" s="19" t="s">
        <v>86</v>
      </c>
      <c r="J30" s="19" t="s">
        <v>87</v>
      </c>
      <c r="K30" s="19"/>
      <c r="L30" s="20"/>
      <c r="M30" s="25"/>
      <c r="N30" s="26">
        <v>40</v>
      </c>
      <c r="O30" s="26">
        <v>25</v>
      </c>
      <c r="P30" s="20" t="s">
        <v>32</v>
      </c>
      <c r="Q30" s="20" t="s">
        <v>32</v>
      </c>
      <c r="R30" s="20" t="s">
        <v>32</v>
      </c>
      <c r="S30" s="20" t="s">
        <v>32</v>
      </c>
      <c r="T30" s="20" t="s">
        <v>32</v>
      </c>
      <c r="U30" s="20" t="s">
        <v>32</v>
      </c>
      <c r="V30" s="20" t="s">
        <v>88</v>
      </c>
      <c r="W30" s="15">
        <v>1582</v>
      </c>
      <c r="X30" s="20"/>
    </row>
    <row r="31" spans="1:24" ht="30" customHeight="1" x14ac:dyDescent="0.25">
      <c r="A31" s="24">
        <f t="shared" si="2"/>
        <v>29</v>
      </c>
      <c r="B31" s="13">
        <v>46153</v>
      </c>
      <c r="C31" s="19" t="s">
        <v>85</v>
      </c>
      <c r="D31" s="19" t="s">
        <v>85</v>
      </c>
      <c r="E31" s="15">
        <v>50</v>
      </c>
      <c r="F31" s="15">
        <f t="shared" si="0"/>
        <v>10</v>
      </c>
      <c r="G31" s="17">
        <v>2.5</v>
      </c>
      <c r="H31" s="17">
        <f t="shared" si="1"/>
        <v>25</v>
      </c>
      <c r="I31" s="19" t="s">
        <v>86</v>
      </c>
      <c r="J31" s="19"/>
      <c r="K31" s="19"/>
      <c r="L31" s="20"/>
      <c r="M31" s="25"/>
      <c r="N31" s="26">
        <v>40</v>
      </c>
      <c r="O31" s="26">
        <v>25</v>
      </c>
      <c r="P31" s="20" t="s">
        <v>32</v>
      </c>
      <c r="Q31" s="20" t="s">
        <v>32</v>
      </c>
      <c r="R31" s="20" t="s">
        <v>32</v>
      </c>
      <c r="S31" s="20" t="s">
        <v>32</v>
      </c>
      <c r="T31" s="20" t="s">
        <v>32</v>
      </c>
      <c r="U31" s="20" t="s">
        <v>32</v>
      </c>
      <c r="V31" s="20"/>
      <c r="W31" s="15"/>
      <c r="X31" s="20"/>
    </row>
    <row r="32" spans="1:24" ht="30" customHeight="1" x14ac:dyDescent="0.25">
      <c r="A32" s="24">
        <f t="shared" si="2"/>
        <v>30</v>
      </c>
      <c r="B32" s="13">
        <v>46154</v>
      </c>
      <c r="C32" s="19" t="s">
        <v>85</v>
      </c>
      <c r="D32" s="19" t="s">
        <v>89</v>
      </c>
      <c r="E32" s="15">
        <v>174</v>
      </c>
      <c r="F32" s="15">
        <f t="shared" si="0"/>
        <v>34.800000000000004</v>
      </c>
      <c r="G32" s="17">
        <v>2.5</v>
      </c>
      <c r="H32" s="17">
        <f t="shared" si="1"/>
        <v>87.000000000000014</v>
      </c>
      <c r="I32" s="19" t="s">
        <v>90</v>
      </c>
      <c r="J32" s="19" t="s">
        <v>91</v>
      </c>
      <c r="K32" s="19"/>
      <c r="L32" s="20"/>
      <c r="M32" s="25"/>
      <c r="N32" s="26">
        <v>35</v>
      </c>
      <c r="O32" s="26">
        <v>25</v>
      </c>
      <c r="P32" s="20" t="s">
        <v>32</v>
      </c>
      <c r="Q32" s="20" t="s">
        <v>32</v>
      </c>
      <c r="R32" s="20" t="s">
        <v>32</v>
      </c>
      <c r="S32" s="20" t="s">
        <v>32</v>
      </c>
      <c r="T32" s="20" t="s">
        <v>32</v>
      </c>
      <c r="U32" s="20" t="s">
        <v>32</v>
      </c>
      <c r="V32" s="20" t="s">
        <v>41</v>
      </c>
      <c r="W32" s="15">
        <v>1506</v>
      </c>
      <c r="X32" s="20"/>
    </row>
    <row r="33" spans="1:24" ht="30" customHeight="1" x14ac:dyDescent="0.25">
      <c r="A33" s="24">
        <f t="shared" si="2"/>
        <v>31</v>
      </c>
      <c r="B33" s="13">
        <v>46155</v>
      </c>
      <c r="C33" s="19" t="s">
        <v>92</v>
      </c>
      <c r="D33" s="19" t="s">
        <v>92</v>
      </c>
      <c r="E33" s="15">
        <v>25</v>
      </c>
      <c r="F33" s="15">
        <f t="shared" si="0"/>
        <v>5</v>
      </c>
      <c r="G33" s="17">
        <v>2.5</v>
      </c>
      <c r="H33" s="17">
        <f t="shared" si="1"/>
        <v>12.5</v>
      </c>
      <c r="I33" s="19" t="s">
        <v>90</v>
      </c>
      <c r="J33" s="19"/>
      <c r="K33" s="19"/>
      <c r="L33" s="20"/>
      <c r="M33" s="25"/>
      <c r="N33" s="26">
        <v>35</v>
      </c>
      <c r="O33" s="26">
        <v>25</v>
      </c>
      <c r="P33" s="20" t="s">
        <v>32</v>
      </c>
      <c r="Q33" s="20" t="s">
        <v>32</v>
      </c>
      <c r="R33" s="20" t="s">
        <v>32</v>
      </c>
      <c r="S33" s="20" t="s">
        <v>32</v>
      </c>
      <c r="T33" s="20" t="s">
        <v>32</v>
      </c>
      <c r="U33" s="20" t="s">
        <v>32</v>
      </c>
      <c r="V33" s="20"/>
      <c r="W33" s="15"/>
      <c r="X33" s="20"/>
    </row>
    <row r="34" spans="1:24" ht="30" customHeight="1" x14ac:dyDescent="0.25">
      <c r="A34" s="24">
        <f t="shared" si="2"/>
        <v>32</v>
      </c>
      <c r="B34" s="13">
        <v>46156</v>
      </c>
      <c r="C34" s="19" t="s">
        <v>92</v>
      </c>
      <c r="D34" s="19" t="s">
        <v>93</v>
      </c>
      <c r="E34" s="15">
        <v>121</v>
      </c>
      <c r="F34" s="15">
        <f t="shared" si="0"/>
        <v>24.200000000000003</v>
      </c>
      <c r="G34" s="17">
        <v>2.5</v>
      </c>
      <c r="H34" s="17">
        <f t="shared" si="1"/>
        <v>60.500000000000007</v>
      </c>
      <c r="I34" s="19" t="s">
        <v>94</v>
      </c>
      <c r="J34" s="19" t="s">
        <v>95</v>
      </c>
      <c r="K34" s="19"/>
      <c r="L34" s="20"/>
      <c r="M34" s="25"/>
      <c r="N34" s="26">
        <v>35</v>
      </c>
      <c r="O34" s="26">
        <v>25</v>
      </c>
      <c r="P34" s="20" t="s">
        <v>32</v>
      </c>
      <c r="Q34" s="20" t="s">
        <v>32</v>
      </c>
      <c r="R34" s="20" t="s">
        <v>32</v>
      </c>
      <c r="S34" s="20" t="s">
        <v>32</v>
      </c>
      <c r="T34" s="20" t="s">
        <v>32</v>
      </c>
      <c r="U34" s="20" t="s">
        <v>32</v>
      </c>
      <c r="V34" s="20" t="s">
        <v>41</v>
      </c>
      <c r="W34" s="15">
        <v>1473</v>
      </c>
      <c r="X34" s="20" t="s">
        <v>96</v>
      </c>
    </row>
    <row r="35" spans="1:24" ht="30" customHeight="1" x14ac:dyDescent="0.25">
      <c r="A35" s="24">
        <f t="shared" si="2"/>
        <v>33</v>
      </c>
      <c r="B35" s="13">
        <v>46157</v>
      </c>
      <c r="C35" s="19" t="s">
        <v>93</v>
      </c>
      <c r="D35" s="19" t="s">
        <v>93</v>
      </c>
      <c r="E35" s="39">
        <v>25</v>
      </c>
      <c r="F35" s="15">
        <f t="shared" si="0"/>
        <v>5</v>
      </c>
      <c r="G35" s="17">
        <v>2.5</v>
      </c>
      <c r="H35" s="17">
        <f t="shared" si="1"/>
        <v>12.5</v>
      </c>
      <c r="I35" s="19" t="s">
        <v>94</v>
      </c>
      <c r="J35" s="40"/>
      <c r="K35" s="40"/>
      <c r="L35" s="41"/>
      <c r="M35" s="42"/>
      <c r="N35" s="43">
        <v>35</v>
      </c>
      <c r="O35" s="26">
        <v>25</v>
      </c>
      <c r="P35" s="20" t="s">
        <v>32</v>
      </c>
      <c r="Q35" s="20" t="s">
        <v>32</v>
      </c>
      <c r="R35" s="20" t="s">
        <v>32</v>
      </c>
      <c r="S35" s="20" t="s">
        <v>32</v>
      </c>
      <c r="T35" s="20" t="s">
        <v>32</v>
      </c>
      <c r="U35" s="20" t="s">
        <v>32</v>
      </c>
      <c r="V35" s="41"/>
      <c r="W35" s="39"/>
      <c r="X35" s="41"/>
    </row>
    <row r="36" spans="1:24" ht="30" customHeight="1" x14ac:dyDescent="0.25">
      <c r="A36" s="24">
        <f t="shared" si="2"/>
        <v>34</v>
      </c>
      <c r="B36" s="13">
        <v>46158</v>
      </c>
      <c r="C36" s="19" t="s">
        <v>93</v>
      </c>
      <c r="D36" s="44" t="s">
        <v>97</v>
      </c>
      <c r="E36" s="45">
        <v>208</v>
      </c>
      <c r="F36" s="15">
        <f t="shared" si="0"/>
        <v>41.6</v>
      </c>
      <c r="G36" s="17">
        <v>2.5</v>
      </c>
      <c r="H36" s="17">
        <f t="shared" si="1"/>
        <v>104</v>
      </c>
      <c r="I36" s="46" t="s">
        <v>98</v>
      </c>
      <c r="J36" s="47" t="s">
        <v>99</v>
      </c>
      <c r="K36" s="48"/>
      <c r="L36" s="49"/>
      <c r="M36" s="50"/>
      <c r="N36" s="43">
        <v>30</v>
      </c>
      <c r="O36" s="26">
        <v>25</v>
      </c>
      <c r="P36" s="20" t="s">
        <v>32</v>
      </c>
      <c r="Q36" s="20" t="s">
        <v>32</v>
      </c>
      <c r="R36" s="20" t="s">
        <v>32</v>
      </c>
      <c r="S36" s="20" t="s">
        <v>32</v>
      </c>
      <c r="T36" s="20" t="s">
        <v>32</v>
      </c>
      <c r="U36" s="20" t="s">
        <v>32</v>
      </c>
      <c r="V36" s="51" t="s">
        <v>41</v>
      </c>
      <c r="W36" s="52">
        <v>1342</v>
      </c>
      <c r="X36" s="48"/>
    </row>
    <row r="37" spans="1:24" ht="30" customHeight="1" x14ac:dyDescent="0.25">
      <c r="A37" s="24">
        <f t="shared" si="2"/>
        <v>35</v>
      </c>
      <c r="B37" s="13">
        <v>46159</v>
      </c>
      <c r="C37" s="44" t="s">
        <v>97</v>
      </c>
      <c r="D37" s="44" t="s">
        <v>97</v>
      </c>
      <c r="E37" s="45">
        <v>50</v>
      </c>
      <c r="F37" s="15">
        <f t="shared" si="0"/>
        <v>10</v>
      </c>
      <c r="G37" s="17">
        <v>2.5</v>
      </c>
      <c r="H37" s="17">
        <f t="shared" si="1"/>
        <v>25</v>
      </c>
      <c r="I37" s="46" t="s">
        <v>98</v>
      </c>
      <c r="J37" s="47"/>
      <c r="K37" s="48"/>
      <c r="L37" s="49"/>
      <c r="M37" s="50"/>
      <c r="N37" s="43">
        <v>30</v>
      </c>
      <c r="O37" s="26">
        <v>25</v>
      </c>
      <c r="P37" s="20" t="s">
        <v>32</v>
      </c>
      <c r="Q37" s="20" t="s">
        <v>32</v>
      </c>
      <c r="R37" s="20" t="s">
        <v>32</v>
      </c>
      <c r="S37" s="20" t="s">
        <v>32</v>
      </c>
      <c r="T37" s="20" t="s">
        <v>32</v>
      </c>
      <c r="U37" s="20" t="s">
        <v>32</v>
      </c>
      <c r="V37" s="51"/>
      <c r="W37" s="52"/>
      <c r="X37" s="48"/>
    </row>
    <row r="38" spans="1:24" ht="30" customHeight="1" x14ac:dyDescent="0.25">
      <c r="A38" s="24">
        <f t="shared" si="2"/>
        <v>36</v>
      </c>
      <c r="B38" s="13">
        <v>46160</v>
      </c>
      <c r="C38" s="53" t="s">
        <v>97</v>
      </c>
      <c r="D38" s="44" t="s">
        <v>100</v>
      </c>
      <c r="E38" s="54">
        <v>202</v>
      </c>
      <c r="F38" s="16">
        <f t="shared" si="0"/>
        <v>40.400000000000006</v>
      </c>
      <c r="G38" s="17">
        <v>2.5</v>
      </c>
      <c r="H38" s="18">
        <f t="shared" si="1"/>
        <v>101.00000000000001</v>
      </c>
      <c r="I38" s="46" t="s">
        <v>101</v>
      </c>
      <c r="J38" s="51" t="s">
        <v>102</v>
      </c>
      <c r="K38" s="48"/>
      <c r="L38" s="49"/>
      <c r="M38" s="50"/>
      <c r="N38" s="43">
        <v>35</v>
      </c>
      <c r="O38" s="22">
        <v>25</v>
      </c>
      <c r="P38" s="20" t="s">
        <v>32</v>
      </c>
      <c r="Q38" s="20" t="s">
        <v>32</v>
      </c>
      <c r="R38" s="20" t="s">
        <v>32</v>
      </c>
      <c r="S38" s="20" t="s">
        <v>32</v>
      </c>
      <c r="T38" s="20" t="s">
        <v>32</v>
      </c>
      <c r="U38" s="20" t="s">
        <v>32</v>
      </c>
      <c r="V38" s="51" t="s">
        <v>88</v>
      </c>
      <c r="W38" s="52">
        <v>481</v>
      </c>
      <c r="X38" s="46" t="s">
        <v>103</v>
      </c>
    </row>
    <row r="39" spans="1:24" ht="30" customHeight="1" x14ac:dyDescent="0.25">
      <c r="A39" s="24">
        <f t="shared" si="2"/>
        <v>37</v>
      </c>
      <c r="B39" s="13">
        <v>46161</v>
      </c>
      <c r="C39" s="53" t="s">
        <v>100</v>
      </c>
      <c r="D39" s="44" t="s">
        <v>100</v>
      </c>
      <c r="E39" s="54">
        <v>50</v>
      </c>
      <c r="F39" s="16">
        <f t="shared" si="0"/>
        <v>10</v>
      </c>
      <c r="G39" s="17">
        <v>2.5</v>
      </c>
      <c r="H39" s="18">
        <f t="shared" si="1"/>
        <v>25</v>
      </c>
      <c r="I39" s="46" t="s">
        <v>101</v>
      </c>
      <c r="J39" s="51"/>
      <c r="K39" s="48"/>
      <c r="L39" s="49"/>
      <c r="M39" s="50"/>
      <c r="N39" s="43">
        <v>35</v>
      </c>
      <c r="O39" s="22">
        <v>25</v>
      </c>
      <c r="P39" s="20" t="s">
        <v>32</v>
      </c>
      <c r="Q39" s="20" t="s">
        <v>32</v>
      </c>
      <c r="R39" s="20" t="s">
        <v>32</v>
      </c>
      <c r="S39" s="20" t="s">
        <v>32</v>
      </c>
      <c r="T39" s="20" t="s">
        <v>32</v>
      </c>
      <c r="U39" s="20" t="s">
        <v>32</v>
      </c>
      <c r="V39" s="51"/>
      <c r="W39" s="52"/>
      <c r="X39" s="48"/>
    </row>
    <row r="40" spans="1:24" ht="30" customHeight="1" x14ac:dyDescent="0.25">
      <c r="A40" s="24">
        <f t="shared" si="2"/>
        <v>38</v>
      </c>
      <c r="B40" s="13">
        <v>46162</v>
      </c>
      <c r="C40" s="53" t="s">
        <v>100</v>
      </c>
      <c r="D40" s="53" t="s">
        <v>104</v>
      </c>
      <c r="E40" s="54">
        <v>154</v>
      </c>
      <c r="F40" s="16">
        <f t="shared" si="0"/>
        <v>30.8</v>
      </c>
      <c r="G40" s="17">
        <v>2.5</v>
      </c>
      <c r="H40" s="18">
        <f t="shared" si="1"/>
        <v>77</v>
      </c>
      <c r="I40" s="55" t="s">
        <v>105</v>
      </c>
      <c r="J40" s="51" t="s">
        <v>106</v>
      </c>
      <c r="K40" s="48"/>
      <c r="L40" s="49"/>
      <c r="M40" s="50"/>
      <c r="N40" s="43">
        <v>0</v>
      </c>
      <c r="O40" s="22">
        <v>0</v>
      </c>
      <c r="P40" s="20" t="s">
        <v>32</v>
      </c>
      <c r="Q40" s="20" t="s">
        <v>32</v>
      </c>
      <c r="R40" s="20" t="s">
        <v>32</v>
      </c>
      <c r="S40" s="20" t="s">
        <v>32</v>
      </c>
      <c r="T40" s="20" t="s">
        <v>32</v>
      </c>
      <c r="U40" s="20" t="s">
        <v>32</v>
      </c>
      <c r="V40" s="51" t="s">
        <v>107</v>
      </c>
      <c r="W40" s="52">
        <v>1279</v>
      </c>
      <c r="X40" s="46" t="s">
        <v>108</v>
      </c>
    </row>
    <row r="41" spans="1:24" ht="30" customHeight="1" x14ac:dyDescent="0.25">
      <c r="A41" s="24">
        <f t="shared" si="2"/>
        <v>39</v>
      </c>
      <c r="B41" s="13">
        <v>46163</v>
      </c>
      <c r="C41" s="53" t="s">
        <v>104</v>
      </c>
      <c r="D41" s="53" t="s">
        <v>109</v>
      </c>
      <c r="E41" s="54">
        <v>138</v>
      </c>
      <c r="F41" s="16">
        <f t="shared" si="0"/>
        <v>27.6</v>
      </c>
      <c r="G41" s="17">
        <v>2.5</v>
      </c>
      <c r="H41" s="18">
        <f t="shared" si="1"/>
        <v>69</v>
      </c>
      <c r="I41" s="55" t="s">
        <v>110</v>
      </c>
      <c r="J41" s="51" t="s">
        <v>111</v>
      </c>
      <c r="K41" s="48"/>
      <c r="L41" s="56" t="s">
        <v>112</v>
      </c>
      <c r="M41" s="50"/>
      <c r="N41" s="43">
        <v>0</v>
      </c>
      <c r="O41" s="22">
        <v>0</v>
      </c>
      <c r="P41" s="47" t="s">
        <v>31</v>
      </c>
      <c r="Q41" s="47" t="s">
        <v>31</v>
      </c>
      <c r="R41" s="47" t="s">
        <v>31</v>
      </c>
      <c r="S41" s="47" t="s">
        <v>31</v>
      </c>
      <c r="T41" s="47" t="s">
        <v>31</v>
      </c>
      <c r="U41" s="47" t="s">
        <v>31</v>
      </c>
      <c r="V41" s="51" t="s">
        <v>107</v>
      </c>
      <c r="W41" s="52">
        <v>1266</v>
      </c>
      <c r="X41" s="48"/>
    </row>
    <row r="42" spans="1:24" ht="30" customHeight="1" x14ac:dyDescent="0.25">
      <c r="A42" s="24">
        <f t="shared" si="2"/>
        <v>40</v>
      </c>
      <c r="B42" s="13">
        <v>46164</v>
      </c>
      <c r="C42" s="53" t="s">
        <v>109</v>
      </c>
      <c r="D42" s="53" t="s">
        <v>26</v>
      </c>
      <c r="E42" s="54">
        <v>164</v>
      </c>
      <c r="F42" s="16">
        <f t="shared" si="0"/>
        <v>32.800000000000004</v>
      </c>
      <c r="G42" s="17">
        <v>2.5</v>
      </c>
      <c r="H42" s="18">
        <f t="shared" si="1"/>
        <v>82.000000000000014</v>
      </c>
      <c r="I42" s="57"/>
      <c r="J42" s="48"/>
      <c r="K42" s="48"/>
      <c r="L42" s="49"/>
      <c r="M42" s="50"/>
      <c r="N42" s="43"/>
      <c r="O42" s="22"/>
      <c r="P42" s="49"/>
      <c r="Q42" s="49"/>
      <c r="R42" s="49"/>
      <c r="S42" s="49"/>
      <c r="T42" s="48"/>
      <c r="U42" s="48"/>
      <c r="V42" s="51"/>
      <c r="W42" s="52"/>
      <c r="X42" s="48"/>
    </row>
    <row r="43" spans="1:24" ht="13.8" x14ac:dyDescent="0.3">
      <c r="B43" s="58"/>
      <c r="C43" s="58"/>
      <c r="D43" s="58"/>
      <c r="E43" s="59">
        <f>SUM(E36:E42,E6:E35)</f>
        <v>3540</v>
      </c>
      <c r="F43" s="60"/>
      <c r="G43" s="61"/>
      <c r="H43" s="61">
        <f>SUM(H4:H42)</f>
        <v>2034</v>
      </c>
      <c r="I43" s="62"/>
      <c r="J43" s="62"/>
      <c r="K43" s="62"/>
      <c r="L43" s="62"/>
      <c r="M43" s="63">
        <f t="shared" ref="M43:N43" si="3">SUM(M4:M42)</f>
        <v>0</v>
      </c>
      <c r="N43" s="63">
        <f t="shared" si="3"/>
        <v>1145</v>
      </c>
      <c r="O43" s="63">
        <f>SUM(O4:O42)</f>
        <v>900</v>
      </c>
      <c r="P43" s="64"/>
      <c r="Q43" s="64"/>
      <c r="R43" s="64"/>
      <c r="S43" s="64"/>
      <c r="T43" s="64"/>
      <c r="U43" s="64"/>
      <c r="V43" s="65">
        <f>SUM(H43:O43)</f>
        <v>4079</v>
      </c>
      <c r="W43" s="65"/>
    </row>
    <row r="44" spans="1:24" s="58" customFormat="1" x14ac:dyDescent="0.25">
      <c r="B44"/>
      <c r="C44"/>
      <c r="D44"/>
      <c r="E44" s="3"/>
      <c r="F44"/>
      <c r="G44"/>
      <c r="H44"/>
      <c r="I44"/>
      <c r="J44"/>
      <c r="K44"/>
      <c r="L44" s="3"/>
      <c r="M44"/>
      <c r="N44"/>
      <c r="O44"/>
      <c r="P44"/>
      <c r="Q44"/>
      <c r="R44"/>
      <c r="S44"/>
      <c r="T44"/>
      <c r="U44"/>
      <c r="V44"/>
      <c r="W44"/>
    </row>
    <row r="45" spans="1:24" ht="18" x14ac:dyDescent="0.3">
      <c r="C45" s="66" t="s">
        <v>113</v>
      </c>
      <c r="D45" s="66"/>
      <c r="E45" s="67"/>
      <c r="F45" s="67"/>
      <c r="G45" s="67"/>
      <c r="H45" s="67"/>
      <c r="I45" s="36"/>
    </row>
    <row r="46" spans="1:24" ht="15.6" x14ac:dyDescent="0.3">
      <c r="C46" s="68" t="s">
        <v>114</v>
      </c>
      <c r="D46" s="68"/>
      <c r="E46" s="69"/>
      <c r="F46" s="69"/>
      <c r="G46" s="69"/>
      <c r="H46" s="69"/>
      <c r="I46" s="70"/>
    </row>
    <row r="47" spans="1:24" ht="15.6" x14ac:dyDescent="0.3">
      <c r="C47" s="69" t="s">
        <v>115</v>
      </c>
      <c r="D47" s="71">
        <f>H43</f>
        <v>2034</v>
      </c>
      <c r="E47" s="72" t="s">
        <v>116</v>
      </c>
      <c r="F47" s="69"/>
      <c r="G47" s="69"/>
      <c r="H47" s="69"/>
      <c r="I47" s="70"/>
    </row>
    <row r="48" spans="1:24" ht="15.6" x14ac:dyDescent="0.3">
      <c r="C48" s="69" t="s">
        <v>117</v>
      </c>
      <c r="D48" s="71">
        <f>N43</f>
        <v>1145</v>
      </c>
      <c r="E48" s="72" t="s">
        <v>118</v>
      </c>
      <c r="F48" s="69"/>
      <c r="G48" s="69"/>
      <c r="H48" s="69"/>
      <c r="I48" s="70"/>
    </row>
    <row r="49" spans="3:9" ht="15.6" x14ac:dyDescent="0.3">
      <c r="C49" s="69" t="s">
        <v>119</v>
      </c>
      <c r="D49" s="71">
        <f>M43</f>
        <v>0</v>
      </c>
      <c r="E49" s="72" t="s">
        <v>120</v>
      </c>
      <c r="F49" s="69"/>
      <c r="G49" s="69"/>
      <c r="H49" s="69"/>
      <c r="I49" s="70"/>
    </row>
    <row r="50" spans="3:9" ht="15.6" x14ac:dyDescent="0.3">
      <c r="C50" s="69" t="s">
        <v>121</v>
      </c>
      <c r="D50" s="71">
        <f>O43</f>
        <v>900</v>
      </c>
      <c r="E50" s="72" t="s">
        <v>122</v>
      </c>
      <c r="F50" s="69"/>
      <c r="G50" s="69"/>
      <c r="H50" s="69"/>
      <c r="I50" s="70"/>
    </row>
    <row r="51" spans="3:9" ht="15.6" x14ac:dyDescent="0.3">
      <c r="C51" s="69" t="s">
        <v>123</v>
      </c>
      <c r="D51" s="73">
        <f>SUM(D47:D50)</f>
        <v>4079</v>
      </c>
      <c r="E51" s="69"/>
      <c r="F51" s="69"/>
      <c r="G51" s="69"/>
      <c r="H51" s="69"/>
      <c r="I51" s="70"/>
    </row>
    <row r="52" spans="3:9" ht="15.6" x14ac:dyDescent="0.3">
      <c r="C52" s="69" t="s">
        <v>124</v>
      </c>
      <c r="D52" s="71">
        <v>1000</v>
      </c>
      <c r="E52" s="72" t="s">
        <v>125</v>
      </c>
      <c r="F52" s="69"/>
      <c r="G52" s="69"/>
      <c r="H52" s="69"/>
      <c r="I52" s="70"/>
    </row>
    <row r="53" spans="3:9" ht="15.6" x14ac:dyDescent="0.3">
      <c r="C53" s="69" t="s">
        <v>126</v>
      </c>
      <c r="D53" s="71">
        <v>700</v>
      </c>
      <c r="E53" s="72" t="s">
        <v>127</v>
      </c>
      <c r="F53" s="69"/>
      <c r="G53" s="69"/>
      <c r="H53" s="69"/>
      <c r="I53" s="70"/>
    </row>
    <row r="54" spans="3:9" ht="15.6" x14ac:dyDescent="0.3">
      <c r="C54" s="69"/>
      <c r="D54" s="73">
        <f>SUM(D51:D53)</f>
        <v>5779</v>
      </c>
      <c r="E54" s="72"/>
      <c r="F54" s="69"/>
      <c r="G54" s="69"/>
      <c r="H54" s="69"/>
      <c r="I54" s="70"/>
    </row>
    <row r="55" spans="3:9" ht="15.6" x14ac:dyDescent="0.3">
      <c r="C55" s="69" t="s">
        <v>128</v>
      </c>
      <c r="D55" s="71">
        <f>D54*20%</f>
        <v>1155.8</v>
      </c>
      <c r="E55" s="74" t="s">
        <v>129</v>
      </c>
      <c r="F55" s="69"/>
      <c r="G55" s="69"/>
      <c r="H55" s="69"/>
      <c r="I55" s="70"/>
    </row>
    <row r="56" spans="3:9" ht="16.2" thickBot="1" x14ac:dyDescent="0.35">
      <c r="C56" s="69" t="s">
        <v>130</v>
      </c>
      <c r="D56" s="75">
        <f>D55+D54</f>
        <v>6934.8</v>
      </c>
      <c r="E56" s="69"/>
      <c r="F56" s="69"/>
      <c r="G56" s="69"/>
      <c r="H56" s="69"/>
      <c r="I56" s="70"/>
    </row>
    <row r="57" spans="3:9" ht="13.8" thickTop="1" x14ac:dyDescent="0.25"/>
  </sheetData>
  <mergeCells count="6">
    <mergeCell ref="C1:H1"/>
    <mergeCell ref="J1:K1"/>
    <mergeCell ref="V2:W2"/>
    <mergeCell ref="V43:W43"/>
    <mergeCell ref="C45:D45"/>
    <mergeCell ref="C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Gill</dc:creator>
  <cp:lastModifiedBy>Brian Gill</cp:lastModifiedBy>
  <dcterms:created xsi:type="dcterms:W3CDTF">2024-09-26T07:55:27Z</dcterms:created>
  <dcterms:modified xsi:type="dcterms:W3CDTF">2024-09-26T07:56:31Z</dcterms:modified>
</cp:coreProperties>
</file>